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00" windowHeight="11620" activeTab="2"/>
  </bookViews>
  <sheets>
    <sheet name="四级写作" sheetId="1" r:id="rId1"/>
    <sheet name="四级翻译" sheetId="2" r:id="rId2"/>
    <sheet name="六级写作" sheetId="3" r:id="rId3"/>
    <sheet name="六级翻译" sheetId="4" r:id="rId4"/>
  </sheets>
  <definedNames>
    <definedName name="_xlnm._FilterDatabase" localSheetId="0" hidden="1">四级写作!$A$1:$J$25</definedName>
    <definedName name="_xlnm._FilterDatabase" localSheetId="1" hidden="1">四级翻译!$A$1:$J$28</definedName>
    <definedName name="_xlnm._FilterDatabase" localSheetId="2" hidden="1">六级写作!$A$1:$J$9</definedName>
    <definedName name="_xlnm._FilterDatabase" localSheetId="3" hidden="1">六级翻译!$A$1:$J$10</definedName>
  </definedNames>
  <calcPr calcId="144525"/>
</workbook>
</file>

<file path=xl/sharedStrings.xml><?xml version="1.0" encoding="utf-8"?>
<sst xmlns="http://schemas.openxmlformats.org/spreadsheetml/2006/main" count="478" uniqueCount="126">
  <si>
    <t>四级写作-第三届改写匠“百校同台”大学英语四六级模考</t>
  </si>
  <si>
    <t>成绩分布</t>
  </si>
  <si>
    <t>考试统计</t>
  </si>
  <si>
    <t>各年级实考人数</t>
  </si>
  <si>
    <t>各专业实考人数</t>
  </si>
  <si>
    <t>序号</t>
  </si>
  <si>
    <t>姓名</t>
  </si>
  <si>
    <t>学校</t>
  </si>
  <si>
    <t>专业</t>
  </si>
  <si>
    <t>年级</t>
  </si>
  <si>
    <t>学号</t>
  </si>
  <si>
    <t>分数</t>
  </si>
  <si>
    <t>本校排名</t>
  </si>
  <si>
    <t>本校排名百分位</t>
  </si>
  <si>
    <t>所有学校排名百分位</t>
  </si>
  <si>
    <t>成绩</t>
  </si>
  <si>
    <t>人数</t>
  </si>
  <si>
    <t>报名总数</t>
  </si>
  <si>
    <t>实考人数</t>
  </si>
  <si>
    <t>及格率(60分)</t>
  </si>
  <si>
    <t>平均分</t>
  </si>
  <si>
    <t>最高分</t>
  </si>
  <si>
    <t>最低分</t>
  </si>
  <si>
    <t>21级</t>
  </si>
  <si>
    <t>20级</t>
  </si>
  <si>
    <t>19级</t>
  </si>
  <si>
    <t>答题人数</t>
  </si>
  <si>
    <t>刘娜</t>
  </si>
  <si>
    <t>齐齐哈尔医学院</t>
  </si>
  <si>
    <t>护理学</t>
  </si>
  <si>
    <t>202141339</t>
  </si>
  <si>
    <t>80以上</t>
  </si>
  <si>
    <t>临床医学</t>
  </si>
  <si>
    <t>张皓迪</t>
  </si>
  <si>
    <t>康复治疗学</t>
  </si>
  <si>
    <t>202145304</t>
  </si>
  <si>
    <t>70-79</t>
  </si>
  <si>
    <t>口腔医学</t>
  </si>
  <si>
    <t>刘娇</t>
  </si>
  <si>
    <t>临床医学（全科）</t>
  </si>
  <si>
    <t>202151714</t>
  </si>
  <si>
    <t>60-69</t>
  </si>
  <si>
    <t>顾欣</t>
  </si>
  <si>
    <t>医学影像学</t>
  </si>
  <si>
    <t>202156142</t>
  </si>
  <si>
    <t>60以下</t>
  </si>
  <si>
    <t>精神医学</t>
  </si>
  <si>
    <t>付云琪</t>
  </si>
  <si>
    <t>临床医学（零表）</t>
  </si>
  <si>
    <t>21级全科二班</t>
  </si>
  <si>
    <t>202151816</t>
  </si>
  <si>
    <t>儿科学</t>
  </si>
  <si>
    <t>任昊</t>
  </si>
  <si>
    <t>中药学</t>
  </si>
  <si>
    <t>202043421</t>
  </si>
  <si>
    <t>孙赫楠</t>
  </si>
  <si>
    <t>202056437</t>
  </si>
  <si>
    <t>苗梦琪</t>
  </si>
  <si>
    <t>202151601</t>
  </si>
  <si>
    <t>王喜迪</t>
  </si>
  <si>
    <t>202052411</t>
  </si>
  <si>
    <t>临床医学病理学方向</t>
  </si>
  <si>
    <t>任静</t>
  </si>
  <si>
    <t>202153209</t>
  </si>
  <si>
    <t>全科医学</t>
  </si>
  <si>
    <t>孙彬缤</t>
  </si>
  <si>
    <t>202052920</t>
  </si>
  <si>
    <t>李语鑫</t>
  </si>
  <si>
    <t>202052945</t>
  </si>
  <si>
    <t>王诗雨</t>
  </si>
  <si>
    <t>202152419</t>
  </si>
  <si>
    <t>韩佳奇</t>
  </si>
  <si>
    <t>202153815</t>
  </si>
  <si>
    <t>申海艳</t>
  </si>
  <si>
    <t>202056116</t>
  </si>
  <si>
    <t>梁泽凡</t>
  </si>
  <si>
    <t>202052906</t>
  </si>
  <si>
    <t>赵馨禹</t>
  </si>
  <si>
    <t>202054742</t>
  </si>
  <si>
    <t>万子然</t>
  </si>
  <si>
    <t>202153522</t>
  </si>
  <si>
    <t>贾紫怡</t>
  </si>
  <si>
    <t>202156329</t>
  </si>
  <si>
    <t>邹诗瑶</t>
  </si>
  <si>
    <t>202141201</t>
  </si>
  <si>
    <t>陈泠伽</t>
  </si>
  <si>
    <t>202152402</t>
  </si>
  <si>
    <t>王娟</t>
  </si>
  <si>
    <t>202152403</t>
  </si>
  <si>
    <t>邓琳</t>
  </si>
  <si>
    <t>202052919</t>
  </si>
  <si>
    <t>四级翻译-第三届改写匠“百校同台”大学英语四六级模考</t>
  </si>
  <si>
    <t>李相明</t>
  </si>
  <si>
    <t>202151712</t>
  </si>
  <si>
    <t>李红伟</t>
  </si>
  <si>
    <t>202141443</t>
  </si>
  <si>
    <t>张娟</t>
  </si>
  <si>
    <t>202055027</t>
  </si>
  <si>
    <t>杨婧</t>
  </si>
  <si>
    <t>202156131</t>
  </si>
  <si>
    <t>帅文鹤</t>
  </si>
  <si>
    <t>临床医学全科</t>
  </si>
  <si>
    <t>202151997</t>
  </si>
  <si>
    <t>崔佳</t>
  </si>
  <si>
    <t>202151711</t>
  </si>
  <si>
    <t>于法通</t>
  </si>
  <si>
    <t>202153918</t>
  </si>
  <si>
    <t>六级写作-第三届改写匠“百校同台”大学英语四六级模考</t>
  </si>
  <si>
    <t>毕闻悦</t>
  </si>
  <si>
    <t>202052929</t>
  </si>
  <si>
    <t>高超群</t>
  </si>
  <si>
    <t>口腔</t>
  </si>
  <si>
    <t>20</t>
  </si>
  <si>
    <t>202052842</t>
  </si>
  <si>
    <t>王思琪</t>
  </si>
  <si>
    <t>202056531</t>
  </si>
  <si>
    <t>制药工程</t>
  </si>
  <si>
    <t>王震</t>
  </si>
  <si>
    <t>202056218</t>
  </si>
  <si>
    <t>庞晶晶</t>
  </si>
  <si>
    <t>202043329</t>
  </si>
  <si>
    <t>吕梦茹</t>
  </si>
  <si>
    <t>202052908</t>
  </si>
  <si>
    <t>梁玉祥</t>
  </si>
  <si>
    <t>202055918</t>
  </si>
  <si>
    <t>六级翻译-第三届改写匠“百校同台”大学英语四六级模考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</si>
</sst>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9" fontId="1" fillId="2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4" xfId="0" applyFill="1" applyBorder="1" applyAlignment="1">
      <alignment horizontal="center" vertical="center"/>
    </xf>
    <xf numFmtId="10" fontId="0" fillId="0" borderId="4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0" fontId="4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"/>
  <sheetViews>
    <sheetView workbookViewId="0">
      <selection activeCell="A1" sqref="$A1:$XFD1"/>
    </sheetView>
  </sheetViews>
  <sheetFormatPr defaultColWidth="8.73076923076923" defaultRowHeight="16.8"/>
  <sheetData>
    <row r="1" s="1" customFormat="1" ht="30" customHeight="1" spans="1:28">
      <c r="A1" s="3" t="s">
        <v>0</v>
      </c>
      <c r="B1" s="4"/>
      <c r="C1" s="4"/>
      <c r="D1" s="4"/>
      <c r="E1" s="4"/>
      <c r="F1" s="4"/>
      <c r="G1" s="4"/>
      <c r="H1" s="4"/>
      <c r="I1" s="11"/>
      <c r="J1" s="11"/>
      <c r="L1" s="3" t="s">
        <v>1</v>
      </c>
      <c r="M1" s="4"/>
      <c r="O1" s="5" t="s">
        <v>2</v>
      </c>
      <c r="P1" s="5"/>
      <c r="Q1" s="5"/>
      <c r="R1" s="5"/>
      <c r="S1" s="5"/>
      <c r="T1" s="5"/>
      <c r="V1" s="5" t="s">
        <v>3</v>
      </c>
      <c r="W1" s="5"/>
      <c r="X1" s="5"/>
      <c r="Z1" s="5" t="s">
        <v>4</v>
      </c>
      <c r="AA1" s="5"/>
      <c r="AB1" s="5"/>
    </row>
    <row r="2" s="2" customFormat="1" ht="30" customHeight="1" spans="1:28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8" t="s">
        <v>11</v>
      </c>
      <c r="H2" s="8" t="s">
        <v>12</v>
      </c>
      <c r="I2" s="12" t="s">
        <v>13</v>
      </c>
      <c r="J2" s="12" t="s">
        <v>14</v>
      </c>
      <c r="L2" s="13" t="s">
        <v>15</v>
      </c>
      <c r="M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  <c r="V2" s="13" t="s">
        <v>23</v>
      </c>
      <c r="W2" s="13" t="s">
        <v>24</v>
      </c>
      <c r="X2" s="13" t="s">
        <v>25</v>
      </c>
      <c r="Z2" s="5" t="s">
        <v>5</v>
      </c>
      <c r="AA2" s="5" t="s">
        <v>8</v>
      </c>
      <c r="AB2" s="5" t="s">
        <v>26</v>
      </c>
    </row>
    <row r="3" s="1" customFormat="1" spans="1:28">
      <c r="A3" s="6">
        <f t="shared" ref="A3:A7" si="0">ROW()-2</f>
        <v>1</v>
      </c>
      <c r="B3" s="18" t="s">
        <v>27</v>
      </c>
      <c r="C3" s="18" t="s">
        <v>28</v>
      </c>
      <c r="D3" s="18" t="s">
        <v>29</v>
      </c>
      <c r="E3" s="18" t="s">
        <v>23</v>
      </c>
      <c r="F3" s="18" t="s">
        <v>30</v>
      </c>
      <c r="G3" s="26">
        <v>77</v>
      </c>
      <c r="H3" s="10">
        <f>RANK(G3,G$1:G$25,0)</f>
        <v>1</v>
      </c>
      <c r="I3" s="14">
        <f>1-(H3/23)</f>
        <v>0.956521739130435</v>
      </c>
      <c r="J3" s="27">
        <v>0.925075636234205</v>
      </c>
      <c r="L3" s="16" t="s">
        <v>31</v>
      </c>
      <c r="M3" s="17">
        <f>COUNTIF(G:G,"&gt;=80")</f>
        <v>0</v>
      </c>
      <c r="O3" s="18">
        <v>92</v>
      </c>
      <c r="P3" s="19">
        <v>23</v>
      </c>
      <c r="Q3" s="20">
        <f>1-(M6/P3)</f>
        <v>0.739130434782609</v>
      </c>
      <c r="R3" s="21">
        <f>AVERAGE(G:G)</f>
        <v>63.2173913043478</v>
      </c>
      <c r="S3" s="19">
        <f>MAX(G:G)</f>
        <v>77</v>
      </c>
      <c r="T3" s="19">
        <f>MIN(G:G)</f>
        <v>49</v>
      </c>
      <c r="V3" s="1">
        <v>14</v>
      </c>
      <c r="W3" s="1">
        <v>9</v>
      </c>
      <c r="X3" s="1">
        <f>COUNTIF(F:F,"20级")</f>
        <v>0</v>
      </c>
      <c r="Z3" s="17">
        <f t="shared" ref="Z3:Z8" si="1">ROW()-2</f>
        <v>1</v>
      </c>
      <c r="AA3" t="s">
        <v>32</v>
      </c>
      <c r="AB3">
        <v>7</v>
      </c>
    </row>
    <row r="4" s="1" customFormat="1" spans="1:28">
      <c r="A4" s="6">
        <f t="shared" si="0"/>
        <v>2</v>
      </c>
      <c r="B4" s="18" t="s">
        <v>33</v>
      </c>
      <c r="C4" s="18" t="s">
        <v>28</v>
      </c>
      <c r="D4" s="18" t="s">
        <v>34</v>
      </c>
      <c r="E4" s="18" t="s">
        <v>23</v>
      </c>
      <c r="F4" s="18" t="s">
        <v>35</v>
      </c>
      <c r="G4" s="26">
        <v>74</v>
      </c>
      <c r="H4" s="10">
        <f>RANK(G4,G$1:G$25,0)</f>
        <v>2</v>
      </c>
      <c r="I4" s="14">
        <f>1-(H4/23)</f>
        <v>0.91304347826087</v>
      </c>
      <c r="J4" s="27">
        <v>0.845346147001246</v>
      </c>
      <c r="L4" s="16" t="s">
        <v>36</v>
      </c>
      <c r="M4" s="17">
        <f>COUNTIF(G:G,"&gt;=70")-COUNTIF(G:G,"&gt;=80")</f>
        <v>5</v>
      </c>
      <c r="Z4" s="17">
        <f t="shared" si="1"/>
        <v>2</v>
      </c>
      <c r="AA4" t="s">
        <v>37</v>
      </c>
      <c r="AB4">
        <v>4</v>
      </c>
    </row>
    <row r="5" s="1" customFormat="1" spans="1:28">
      <c r="A5" s="6">
        <f t="shared" si="0"/>
        <v>3</v>
      </c>
      <c r="B5" s="18" t="s">
        <v>38</v>
      </c>
      <c r="C5" s="18" t="s">
        <v>28</v>
      </c>
      <c r="D5" s="18" t="s">
        <v>39</v>
      </c>
      <c r="E5" s="18" t="s">
        <v>23</v>
      </c>
      <c r="F5" s="18" t="s">
        <v>40</v>
      </c>
      <c r="G5" s="26">
        <v>73</v>
      </c>
      <c r="H5" s="10">
        <f>RANK(G5,G$1:G$25,0)</f>
        <v>3</v>
      </c>
      <c r="I5" s="14">
        <f>1-(H5/23)</f>
        <v>0.869565217391304</v>
      </c>
      <c r="J5" s="27">
        <v>0.816159458978466</v>
      </c>
      <c r="L5" s="16" t="s">
        <v>41</v>
      </c>
      <c r="M5" s="17">
        <f>COUNTIF(G:G,"&gt;=60")-COUNTIF(G:G,"&gt;=70")</f>
        <v>12</v>
      </c>
      <c r="Z5" s="17">
        <f t="shared" si="1"/>
        <v>3</v>
      </c>
      <c r="AA5" t="s">
        <v>29</v>
      </c>
      <c r="AB5">
        <v>2</v>
      </c>
    </row>
    <row r="6" s="1" customFormat="1" spans="1:28">
      <c r="A6" s="6">
        <f t="shared" si="0"/>
        <v>4</v>
      </c>
      <c r="B6" s="18" t="s">
        <v>42</v>
      </c>
      <c r="C6" s="18" t="s">
        <v>28</v>
      </c>
      <c r="D6" s="18" t="s">
        <v>43</v>
      </c>
      <c r="E6" s="18" t="s">
        <v>23</v>
      </c>
      <c r="F6" s="18" t="s">
        <v>44</v>
      </c>
      <c r="G6" s="26">
        <v>72</v>
      </c>
      <c r="H6" s="10">
        <f>RANK(G6,G$1:G$25,0)</f>
        <v>4</v>
      </c>
      <c r="I6" s="14">
        <f>1-(H6/23)</f>
        <v>0.826086956521739</v>
      </c>
      <c r="J6" s="27">
        <v>0.785904965296316</v>
      </c>
      <c r="L6" s="16" t="s">
        <v>45</v>
      </c>
      <c r="M6" s="17">
        <f>COUNTIF(G:G,"&lt;=59")</f>
        <v>6</v>
      </c>
      <c r="Z6" s="17">
        <f t="shared" si="1"/>
        <v>4</v>
      </c>
      <c r="AA6" t="s">
        <v>46</v>
      </c>
      <c r="AB6">
        <v>2</v>
      </c>
    </row>
    <row r="7" s="1" customFormat="1" spans="1:28">
      <c r="A7" s="6">
        <f t="shared" si="0"/>
        <v>5</v>
      </c>
      <c r="B7" s="18" t="s">
        <v>47</v>
      </c>
      <c r="C7" s="18" t="s">
        <v>28</v>
      </c>
      <c r="D7" s="18" t="s">
        <v>48</v>
      </c>
      <c r="E7" s="18" t="s">
        <v>49</v>
      </c>
      <c r="F7" s="18" t="s">
        <v>50</v>
      </c>
      <c r="G7" s="26">
        <v>71</v>
      </c>
      <c r="H7" s="10">
        <f>RANK(G7,G$1:G$25,0)</f>
        <v>5</v>
      </c>
      <c r="I7" s="14">
        <f>1-(H7/23)</f>
        <v>0.782608695652174</v>
      </c>
      <c r="J7" s="27">
        <v>0.758142018152696</v>
      </c>
      <c r="Z7" s="17">
        <f t="shared" si="1"/>
        <v>5</v>
      </c>
      <c r="AA7" t="s">
        <v>51</v>
      </c>
      <c r="AB7">
        <v>1</v>
      </c>
    </row>
    <row r="8" spans="1:28">
      <c r="A8" s="6">
        <f t="shared" ref="A8:A17" si="2">ROW()-2</f>
        <v>6</v>
      </c>
      <c r="B8" s="18" t="s">
        <v>52</v>
      </c>
      <c r="C8" s="18" t="s">
        <v>28</v>
      </c>
      <c r="D8" s="18" t="s">
        <v>53</v>
      </c>
      <c r="E8" s="18" t="s">
        <v>24</v>
      </c>
      <c r="F8" s="18" t="s">
        <v>54</v>
      </c>
      <c r="G8" s="26">
        <v>68</v>
      </c>
      <c r="H8" s="10">
        <f t="shared" ref="H8:H25" si="3">RANK(G8,G$1:G$25,0)</f>
        <v>6</v>
      </c>
      <c r="I8" s="14">
        <f t="shared" ref="I8:I25" si="4">1-(H8/23)</f>
        <v>0.739130434782609</v>
      </c>
      <c r="J8" s="27">
        <v>0.675743014771312</v>
      </c>
      <c r="Z8" s="17">
        <f t="shared" si="1"/>
        <v>6</v>
      </c>
      <c r="AA8" t="s">
        <v>34</v>
      </c>
      <c r="AB8">
        <v>1</v>
      </c>
    </row>
    <row r="9" spans="1:28">
      <c r="A9" s="6">
        <f t="shared" si="2"/>
        <v>7</v>
      </c>
      <c r="B9" s="18" t="s">
        <v>55</v>
      </c>
      <c r="C9" s="18" t="s">
        <v>28</v>
      </c>
      <c r="D9" s="18" t="s">
        <v>32</v>
      </c>
      <c r="E9" s="18" t="s">
        <v>24</v>
      </c>
      <c r="F9" s="18" t="s">
        <v>56</v>
      </c>
      <c r="G9" s="26">
        <v>67</v>
      </c>
      <c r="H9" s="10">
        <f t="shared" si="3"/>
        <v>7</v>
      </c>
      <c r="I9" s="14">
        <f t="shared" si="4"/>
        <v>0.695652173913043</v>
      </c>
      <c r="J9" s="27">
        <v>0.643708844990212</v>
      </c>
      <c r="Z9" s="17">
        <f t="shared" ref="Z7:Z14" si="5">ROW()-2</f>
        <v>7</v>
      </c>
      <c r="AA9" t="s">
        <v>48</v>
      </c>
      <c r="AB9">
        <v>1</v>
      </c>
    </row>
    <row r="10" spans="1:28">
      <c r="A10" s="6">
        <f t="shared" si="2"/>
        <v>8</v>
      </c>
      <c r="B10" s="18" t="s">
        <v>57</v>
      </c>
      <c r="C10" s="18" t="s">
        <v>28</v>
      </c>
      <c r="D10" s="18" t="s">
        <v>51</v>
      </c>
      <c r="E10" s="18" t="s">
        <v>23</v>
      </c>
      <c r="F10" s="18" t="s">
        <v>58</v>
      </c>
      <c r="G10" s="26">
        <v>66</v>
      </c>
      <c r="H10" s="10">
        <f t="shared" si="3"/>
        <v>8</v>
      </c>
      <c r="I10" s="14">
        <f t="shared" si="4"/>
        <v>0.652173913043478</v>
      </c>
      <c r="J10" s="27">
        <v>0.611318739989322</v>
      </c>
      <c r="Z10" s="17">
        <f t="shared" si="5"/>
        <v>8</v>
      </c>
      <c r="AA10" t="s">
        <v>39</v>
      </c>
      <c r="AB10">
        <v>1</v>
      </c>
    </row>
    <row r="11" spans="1:28">
      <c r="A11" s="6">
        <f t="shared" si="2"/>
        <v>9</v>
      </c>
      <c r="B11" s="18" t="s">
        <v>59</v>
      </c>
      <c r="C11" s="18" t="s">
        <v>28</v>
      </c>
      <c r="D11" s="18" t="s">
        <v>46</v>
      </c>
      <c r="E11" s="18" t="s">
        <v>24</v>
      </c>
      <c r="F11" s="18" t="s">
        <v>60</v>
      </c>
      <c r="G11" s="26">
        <v>65</v>
      </c>
      <c r="H11" s="10">
        <f t="shared" si="3"/>
        <v>9</v>
      </c>
      <c r="I11" s="14">
        <f t="shared" si="4"/>
        <v>0.608695652173913</v>
      </c>
      <c r="J11" s="27">
        <v>0.569318384054102</v>
      </c>
      <c r="Z11" s="17">
        <f t="shared" si="5"/>
        <v>9</v>
      </c>
      <c r="AA11" t="s">
        <v>61</v>
      </c>
      <c r="AB11">
        <v>1</v>
      </c>
    </row>
    <row r="12" spans="1:28">
      <c r="A12" s="6">
        <f t="shared" si="2"/>
        <v>10</v>
      </c>
      <c r="B12" s="18" t="s">
        <v>62</v>
      </c>
      <c r="C12" s="18" t="s">
        <v>28</v>
      </c>
      <c r="D12" s="18" t="s">
        <v>32</v>
      </c>
      <c r="E12" s="18" t="s">
        <v>23</v>
      </c>
      <c r="F12" s="18" t="s">
        <v>63</v>
      </c>
      <c r="G12" s="26">
        <v>63</v>
      </c>
      <c r="H12" s="10">
        <f t="shared" si="3"/>
        <v>10</v>
      </c>
      <c r="I12" s="14">
        <f t="shared" si="4"/>
        <v>0.565217391304348</v>
      </c>
      <c r="J12" s="27">
        <v>0.476597259298808</v>
      </c>
      <c r="Z12" s="17">
        <f t="shared" si="5"/>
        <v>10</v>
      </c>
      <c r="AA12" t="s">
        <v>64</v>
      </c>
      <c r="AB12">
        <v>1</v>
      </c>
    </row>
    <row r="13" spans="1:28">
      <c r="A13" s="6">
        <f t="shared" si="2"/>
        <v>11</v>
      </c>
      <c r="B13" s="18" t="s">
        <v>65</v>
      </c>
      <c r="C13" s="18" t="s">
        <v>28</v>
      </c>
      <c r="D13" s="18" t="s">
        <v>37</v>
      </c>
      <c r="E13" s="18" t="s">
        <v>24</v>
      </c>
      <c r="F13" s="18" t="s">
        <v>66</v>
      </c>
      <c r="G13" s="26">
        <v>62</v>
      </c>
      <c r="H13" s="10">
        <f t="shared" si="3"/>
        <v>11</v>
      </c>
      <c r="I13" s="14">
        <f t="shared" si="4"/>
        <v>0.521739130434783</v>
      </c>
      <c r="J13" s="27">
        <v>0.426054458088628</v>
      </c>
      <c r="Z13" s="17">
        <f t="shared" si="5"/>
        <v>11</v>
      </c>
      <c r="AA13" t="s">
        <v>43</v>
      </c>
      <c r="AB13">
        <v>1</v>
      </c>
    </row>
    <row r="14" spans="1:28">
      <c r="A14" s="6">
        <f t="shared" si="2"/>
        <v>12</v>
      </c>
      <c r="B14" s="18" t="s">
        <v>67</v>
      </c>
      <c r="C14" s="18" t="s">
        <v>28</v>
      </c>
      <c r="D14" s="18" t="s">
        <v>37</v>
      </c>
      <c r="E14" s="18" t="s">
        <v>24</v>
      </c>
      <c r="F14" s="18" t="s">
        <v>68</v>
      </c>
      <c r="G14" s="26">
        <v>62</v>
      </c>
      <c r="H14" s="10">
        <f t="shared" si="3"/>
        <v>11</v>
      </c>
      <c r="I14" s="14">
        <f t="shared" si="4"/>
        <v>0.521739130434783</v>
      </c>
      <c r="J14" s="27">
        <v>0.426054458088628</v>
      </c>
      <c r="Z14" s="17">
        <f t="shared" si="5"/>
        <v>12</v>
      </c>
      <c r="AA14" t="s">
        <v>53</v>
      </c>
      <c r="AB14">
        <v>1</v>
      </c>
    </row>
    <row r="15" spans="1:10">
      <c r="A15" s="6">
        <f t="shared" si="2"/>
        <v>13</v>
      </c>
      <c r="B15" s="18" t="s">
        <v>69</v>
      </c>
      <c r="C15" s="18" t="s">
        <v>28</v>
      </c>
      <c r="D15" s="18" t="s">
        <v>32</v>
      </c>
      <c r="E15" s="18" t="s">
        <v>23</v>
      </c>
      <c r="F15" s="18" t="s">
        <v>70</v>
      </c>
      <c r="G15" s="26">
        <v>62</v>
      </c>
      <c r="H15" s="10">
        <f t="shared" si="3"/>
        <v>11</v>
      </c>
      <c r="I15" s="14">
        <f t="shared" si="4"/>
        <v>0.521739130434783</v>
      </c>
      <c r="J15" s="27">
        <v>0.426054458088628</v>
      </c>
    </row>
    <row r="16" spans="1:10">
      <c r="A16" s="6">
        <f t="shared" si="2"/>
        <v>14</v>
      </c>
      <c r="B16" s="18" t="s">
        <v>71</v>
      </c>
      <c r="C16" s="18" t="s">
        <v>28</v>
      </c>
      <c r="D16" s="18" t="s">
        <v>46</v>
      </c>
      <c r="E16" s="18" t="s">
        <v>23</v>
      </c>
      <c r="F16" s="18" t="s">
        <v>72</v>
      </c>
      <c r="G16" s="26">
        <v>62</v>
      </c>
      <c r="H16" s="10">
        <f t="shared" si="3"/>
        <v>11</v>
      </c>
      <c r="I16" s="14">
        <f t="shared" si="4"/>
        <v>0.521739130434783</v>
      </c>
      <c r="J16" s="27">
        <v>0.426054458088628</v>
      </c>
    </row>
    <row r="17" spans="1:10">
      <c r="A17" s="6">
        <f t="shared" si="2"/>
        <v>15</v>
      </c>
      <c r="B17" s="18" t="s">
        <v>73</v>
      </c>
      <c r="C17" s="18" t="s">
        <v>28</v>
      </c>
      <c r="D17" s="18" t="s">
        <v>32</v>
      </c>
      <c r="E17" s="18" t="s">
        <v>24</v>
      </c>
      <c r="F17" s="18" t="s">
        <v>74</v>
      </c>
      <c r="G17" s="26">
        <v>62</v>
      </c>
      <c r="H17" s="10">
        <f t="shared" si="3"/>
        <v>11</v>
      </c>
      <c r="I17" s="14">
        <f t="shared" si="4"/>
        <v>0.521739130434783</v>
      </c>
      <c r="J17" s="27">
        <v>0.426054458088628</v>
      </c>
    </row>
    <row r="18" spans="1:10">
      <c r="A18" s="6">
        <f t="shared" ref="A18:A25" si="6">ROW()-2</f>
        <v>16</v>
      </c>
      <c r="B18" s="18" t="s">
        <v>75</v>
      </c>
      <c r="C18" s="18" t="s">
        <v>28</v>
      </c>
      <c r="D18" s="18" t="s">
        <v>37</v>
      </c>
      <c r="E18" s="18" t="s">
        <v>24</v>
      </c>
      <c r="F18" s="18" t="s">
        <v>76</v>
      </c>
      <c r="G18" s="26">
        <v>62</v>
      </c>
      <c r="H18" s="10">
        <f t="shared" si="3"/>
        <v>11</v>
      </c>
      <c r="I18" s="14">
        <f t="shared" si="4"/>
        <v>0.521739130434783</v>
      </c>
      <c r="J18" s="27">
        <v>0.426054458088628</v>
      </c>
    </row>
    <row r="19" spans="1:10">
      <c r="A19" s="6">
        <f t="shared" si="6"/>
        <v>17</v>
      </c>
      <c r="B19" s="18" t="s">
        <v>77</v>
      </c>
      <c r="C19" s="18" t="s">
        <v>28</v>
      </c>
      <c r="D19" s="18" t="s">
        <v>64</v>
      </c>
      <c r="E19" s="18" t="s">
        <v>24</v>
      </c>
      <c r="F19" s="18" t="s">
        <v>78</v>
      </c>
      <c r="G19" s="26">
        <v>60</v>
      </c>
      <c r="H19" s="10">
        <f t="shared" si="3"/>
        <v>17</v>
      </c>
      <c r="I19" s="14">
        <f t="shared" si="4"/>
        <v>0.260869565217391</v>
      </c>
      <c r="J19" s="27">
        <v>0.332265527673963</v>
      </c>
    </row>
    <row r="20" spans="1:10">
      <c r="A20" s="6">
        <f t="shared" si="6"/>
        <v>18</v>
      </c>
      <c r="B20" s="18" t="s">
        <v>79</v>
      </c>
      <c r="C20" s="18" t="s">
        <v>28</v>
      </c>
      <c r="D20" s="18" t="s">
        <v>32</v>
      </c>
      <c r="E20" s="18" t="s">
        <v>23</v>
      </c>
      <c r="F20" s="18" t="s">
        <v>80</v>
      </c>
      <c r="G20" s="26">
        <v>57</v>
      </c>
      <c r="H20" s="10">
        <f t="shared" si="3"/>
        <v>18</v>
      </c>
      <c r="I20" s="14">
        <f t="shared" si="4"/>
        <v>0.217391304347826</v>
      </c>
      <c r="J20" s="27">
        <v>0.224239188467699</v>
      </c>
    </row>
    <row r="21" spans="1:10">
      <c r="A21" s="6">
        <f t="shared" si="6"/>
        <v>19</v>
      </c>
      <c r="B21" s="18" t="s">
        <v>81</v>
      </c>
      <c r="C21" s="18" t="s">
        <v>28</v>
      </c>
      <c r="D21" s="18" t="s">
        <v>61</v>
      </c>
      <c r="E21" s="18" t="s">
        <v>23</v>
      </c>
      <c r="F21" s="18" t="s">
        <v>82</v>
      </c>
      <c r="G21" s="26">
        <v>57</v>
      </c>
      <c r="H21" s="10">
        <f t="shared" si="3"/>
        <v>18</v>
      </c>
      <c r="I21" s="14">
        <f t="shared" si="4"/>
        <v>0.217391304347826</v>
      </c>
      <c r="J21" s="27">
        <v>0.224239188467699</v>
      </c>
    </row>
    <row r="22" spans="1:10">
      <c r="A22" s="6">
        <f t="shared" si="6"/>
        <v>20</v>
      </c>
      <c r="B22" s="18" t="s">
        <v>83</v>
      </c>
      <c r="C22" s="18" t="s">
        <v>28</v>
      </c>
      <c r="D22" s="18" t="s">
        <v>29</v>
      </c>
      <c r="E22" s="18" t="s">
        <v>23</v>
      </c>
      <c r="F22" s="18" t="s">
        <v>84</v>
      </c>
      <c r="G22" s="26">
        <v>55</v>
      </c>
      <c r="H22" s="10">
        <f t="shared" si="3"/>
        <v>20</v>
      </c>
      <c r="I22" s="14">
        <f t="shared" si="4"/>
        <v>0.130434782608696</v>
      </c>
      <c r="J22" s="27">
        <v>0.164620039152874</v>
      </c>
    </row>
    <row r="23" spans="1:10">
      <c r="A23" s="6">
        <f t="shared" si="6"/>
        <v>21</v>
      </c>
      <c r="B23" s="18" t="s">
        <v>85</v>
      </c>
      <c r="C23" s="18" t="s">
        <v>28</v>
      </c>
      <c r="D23" s="18" t="s">
        <v>32</v>
      </c>
      <c r="E23" s="18" t="s">
        <v>23</v>
      </c>
      <c r="F23" s="18" t="s">
        <v>86</v>
      </c>
      <c r="G23" s="26">
        <v>54</v>
      </c>
      <c r="H23" s="10">
        <f t="shared" si="3"/>
        <v>21</v>
      </c>
      <c r="I23" s="14">
        <f t="shared" si="4"/>
        <v>0.0869565217391305</v>
      </c>
      <c r="J23" s="27">
        <v>0.140772379426944</v>
      </c>
    </row>
    <row r="24" spans="1:10">
      <c r="A24" s="6">
        <f t="shared" si="6"/>
        <v>22</v>
      </c>
      <c r="B24" s="18" t="s">
        <v>87</v>
      </c>
      <c r="C24" s="18" t="s">
        <v>28</v>
      </c>
      <c r="D24" s="18" t="s">
        <v>32</v>
      </c>
      <c r="E24" s="18" t="s">
        <v>23</v>
      </c>
      <c r="F24" s="18" t="s">
        <v>88</v>
      </c>
      <c r="G24" s="26">
        <v>54</v>
      </c>
      <c r="H24" s="10">
        <f t="shared" si="3"/>
        <v>21</v>
      </c>
      <c r="I24" s="14">
        <f t="shared" si="4"/>
        <v>0.0869565217391305</v>
      </c>
      <c r="J24" s="27">
        <v>0.140772379426944</v>
      </c>
    </row>
    <row r="25" spans="1:10">
      <c r="A25" s="6">
        <f t="shared" si="6"/>
        <v>23</v>
      </c>
      <c r="B25" s="18" t="s">
        <v>89</v>
      </c>
      <c r="C25" s="18" t="s">
        <v>28</v>
      </c>
      <c r="D25" s="18" t="s">
        <v>37</v>
      </c>
      <c r="E25" s="18" t="s">
        <v>24</v>
      </c>
      <c r="F25" s="18" t="s">
        <v>90</v>
      </c>
      <c r="G25" s="26">
        <v>49</v>
      </c>
      <c r="H25" s="10">
        <f t="shared" si="3"/>
        <v>23</v>
      </c>
      <c r="I25" s="14">
        <f t="shared" si="4"/>
        <v>0</v>
      </c>
      <c r="J25" s="27">
        <v>0.0521445096992348</v>
      </c>
    </row>
  </sheetData>
  <autoFilter ref="A1:J25">
    <extLst/>
  </autoFilter>
  <sortState ref="Z3:AB25">
    <sortCondition ref="AB3" descending="1"/>
  </sortState>
  <mergeCells count="5">
    <mergeCell ref="A1:J1"/>
    <mergeCell ref="L1:M1"/>
    <mergeCell ref="O1:T1"/>
    <mergeCell ref="V1:X1"/>
    <mergeCell ref="Z1:A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"/>
  <sheetViews>
    <sheetView topLeftCell="A2" workbookViewId="0">
      <selection activeCell="Z9" sqref="Z9"/>
    </sheetView>
  </sheetViews>
  <sheetFormatPr defaultColWidth="8.73076923076923" defaultRowHeight="16.8"/>
  <sheetData>
    <row r="1" s="1" customFormat="1" ht="30" customHeight="1" spans="1:28">
      <c r="A1" s="3" t="s">
        <v>91</v>
      </c>
      <c r="B1" s="4"/>
      <c r="C1" s="4"/>
      <c r="D1" s="4"/>
      <c r="E1" s="4"/>
      <c r="F1" s="4"/>
      <c r="G1" s="4"/>
      <c r="H1" s="4"/>
      <c r="I1" s="11"/>
      <c r="J1" s="11"/>
      <c r="L1" s="3" t="s">
        <v>1</v>
      </c>
      <c r="M1" s="4"/>
      <c r="O1" s="5" t="s">
        <v>2</v>
      </c>
      <c r="P1" s="5"/>
      <c r="Q1" s="5"/>
      <c r="R1" s="5"/>
      <c r="S1" s="5"/>
      <c r="T1" s="5"/>
      <c r="V1" s="5" t="s">
        <v>3</v>
      </c>
      <c r="W1" s="5"/>
      <c r="X1" s="5"/>
      <c r="Z1" s="5" t="s">
        <v>4</v>
      </c>
      <c r="AA1" s="5"/>
      <c r="AB1" s="5"/>
    </row>
    <row r="2" s="2" customFormat="1" ht="30" customHeight="1" spans="1:28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8" t="s">
        <v>11</v>
      </c>
      <c r="H2" s="8" t="s">
        <v>12</v>
      </c>
      <c r="I2" s="12" t="s">
        <v>13</v>
      </c>
      <c r="J2" s="12" t="s">
        <v>14</v>
      </c>
      <c r="L2" s="13" t="s">
        <v>15</v>
      </c>
      <c r="M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  <c r="V2" s="13" t="s">
        <v>23</v>
      </c>
      <c r="W2" s="13" t="s">
        <v>24</v>
      </c>
      <c r="X2" s="13" t="s">
        <v>25</v>
      </c>
      <c r="Z2" s="5" t="s">
        <v>5</v>
      </c>
      <c r="AA2" s="5" t="s">
        <v>8</v>
      </c>
      <c r="AB2" s="5" t="s">
        <v>26</v>
      </c>
    </row>
    <row r="3" s="1" customFormat="1" spans="1:28">
      <c r="A3" s="6">
        <f t="shared" ref="A3:A6" si="0">ROW()-2</f>
        <v>1</v>
      </c>
      <c r="B3" s="23" t="s">
        <v>83</v>
      </c>
      <c r="C3" s="23" t="s">
        <v>28</v>
      </c>
      <c r="D3" s="23" t="s">
        <v>29</v>
      </c>
      <c r="E3" s="23" t="s">
        <v>23</v>
      </c>
      <c r="F3" s="23" t="s">
        <v>84</v>
      </c>
      <c r="G3" s="24">
        <v>92</v>
      </c>
      <c r="H3" s="10">
        <f>RANK(G3,G$1:G$28,0)</f>
        <v>1</v>
      </c>
      <c r="I3" s="14">
        <f>1-(H3/26)</f>
        <v>0.961538461538462</v>
      </c>
      <c r="J3" s="25">
        <v>0.965028043549984</v>
      </c>
      <c r="L3" s="16" t="s">
        <v>31</v>
      </c>
      <c r="M3" s="17">
        <f>COUNTIF(G:G,"&gt;=80")</f>
        <v>7</v>
      </c>
      <c r="O3" s="18">
        <v>92</v>
      </c>
      <c r="P3" s="19">
        <v>26</v>
      </c>
      <c r="Q3" s="20">
        <f>1-(M6/P3)</f>
        <v>0.923076923076923</v>
      </c>
      <c r="R3" s="21">
        <f>AVERAGE(G:G)</f>
        <v>74.7692307692308</v>
      </c>
      <c r="S3" s="19">
        <f>MAX(G:G)</f>
        <v>92</v>
      </c>
      <c r="T3" s="19">
        <f>MIN(G:G)</f>
        <v>55</v>
      </c>
      <c r="V3" s="1">
        <v>19</v>
      </c>
      <c r="W3" s="1">
        <v>7</v>
      </c>
      <c r="X3" s="1">
        <f>COUNTIF(F:F,"20级")</f>
        <v>0</v>
      </c>
      <c r="Z3" s="17">
        <f t="shared" ref="Z3:Z10" si="1">ROW()-2</f>
        <v>1</v>
      </c>
      <c r="AA3" t="s">
        <v>32</v>
      </c>
      <c r="AB3">
        <v>13</v>
      </c>
    </row>
    <row r="4" s="1" customFormat="1" spans="1:28">
      <c r="A4" s="6">
        <f t="shared" si="0"/>
        <v>2</v>
      </c>
      <c r="B4" s="23" t="s">
        <v>42</v>
      </c>
      <c r="C4" s="23" t="s">
        <v>28</v>
      </c>
      <c r="D4" s="23" t="s">
        <v>43</v>
      </c>
      <c r="E4" s="23" t="s">
        <v>23</v>
      </c>
      <c r="F4" s="23" t="s">
        <v>44</v>
      </c>
      <c r="G4" s="24">
        <v>91</v>
      </c>
      <c r="H4" s="10">
        <f>RANK(G4,G$1:G$28,0)</f>
        <v>2</v>
      </c>
      <c r="I4" s="14">
        <f>1-(H4/26)</f>
        <v>0.923076923076923</v>
      </c>
      <c r="J4" s="25">
        <v>0.94589244473771</v>
      </c>
      <c r="L4" s="16" t="s">
        <v>36</v>
      </c>
      <c r="M4" s="17">
        <f>COUNTIF(G:G,"&gt;=70")-COUNTIF(G:G,"&gt;=80")</f>
        <v>11</v>
      </c>
      <c r="Z4" s="17">
        <f t="shared" si="1"/>
        <v>2</v>
      </c>
      <c r="AA4" t="s">
        <v>29</v>
      </c>
      <c r="AB4">
        <v>3</v>
      </c>
    </row>
    <row r="5" s="1" customFormat="1" spans="1:28">
      <c r="A5" s="6">
        <f t="shared" si="0"/>
        <v>3</v>
      </c>
      <c r="B5" s="23" t="s">
        <v>89</v>
      </c>
      <c r="C5" s="23" t="s">
        <v>28</v>
      </c>
      <c r="D5" s="23" t="s">
        <v>37</v>
      </c>
      <c r="E5" s="23" t="s">
        <v>24</v>
      </c>
      <c r="F5" s="23" t="s">
        <v>90</v>
      </c>
      <c r="G5" s="24">
        <v>90</v>
      </c>
      <c r="H5" s="10">
        <f>RANK(G5,G$1:G$28,0)</f>
        <v>3</v>
      </c>
      <c r="I5" s="14">
        <f>1-(H5/26)</f>
        <v>0.884615384615385</v>
      </c>
      <c r="J5" s="25">
        <v>0.883041900362917</v>
      </c>
      <c r="L5" s="16" t="s">
        <v>41</v>
      </c>
      <c r="M5" s="17">
        <f>COUNTIF(G:G,"&gt;=60")-COUNTIF(G:G,"&gt;=70")</f>
        <v>6</v>
      </c>
      <c r="Z5" s="17">
        <f t="shared" si="1"/>
        <v>3</v>
      </c>
      <c r="AA5" t="s">
        <v>37</v>
      </c>
      <c r="AB5">
        <v>3</v>
      </c>
    </row>
    <row r="6" s="1" customFormat="1" spans="1:28">
      <c r="A6" s="6">
        <f t="shared" si="0"/>
        <v>4</v>
      </c>
      <c r="B6" s="23" t="s">
        <v>62</v>
      </c>
      <c r="C6" s="23" t="s">
        <v>28</v>
      </c>
      <c r="D6" s="23" t="s">
        <v>32</v>
      </c>
      <c r="E6" s="23" t="s">
        <v>23</v>
      </c>
      <c r="F6" s="23" t="s">
        <v>63</v>
      </c>
      <c r="G6" s="24">
        <v>86</v>
      </c>
      <c r="H6" s="10">
        <f>RANK(G6,G$1:G$28,0)</f>
        <v>4</v>
      </c>
      <c r="I6" s="14">
        <f>1-(H6/26)</f>
        <v>0.846153846153846</v>
      </c>
      <c r="J6" s="25">
        <v>0.768723193665457</v>
      </c>
      <c r="L6" s="16" t="s">
        <v>45</v>
      </c>
      <c r="M6" s="17">
        <f>COUNTIF(G:G,"&lt;=59")</f>
        <v>2</v>
      </c>
      <c r="Z6" s="17">
        <f t="shared" si="1"/>
        <v>4</v>
      </c>
      <c r="AA6" t="s">
        <v>46</v>
      </c>
      <c r="AB6">
        <v>2</v>
      </c>
    </row>
    <row r="7" spans="1:28">
      <c r="A7" s="6">
        <f t="shared" ref="A7:A16" si="2">ROW()-2</f>
        <v>5</v>
      </c>
      <c r="B7" s="23" t="s">
        <v>92</v>
      </c>
      <c r="C7" s="23" t="s">
        <v>28</v>
      </c>
      <c r="D7" s="23" t="s">
        <v>39</v>
      </c>
      <c r="E7" s="23" t="s">
        <v>23</v>
      </c>
      <c r="F7" s="23" t="s">
        <v>93</v>
      </c>
      <c r="G7" s="24">
        <v>84</v>
      </c>
      <c r="H7" s="10">
        <f t="shared" ref="H7:H28" si="3">RANK(G7,G$1:G$28,0)</f>
        <v>5</v>
      </c>
      <c r="I7" s="14">
        <f t="shared" ref="I7:I28" si="4">1-(H7/26)</f>
        <v>0.807692307692308</v>
      </c>
      <c r="J7" s="25">
        <v>0.710821511052458</v>
      </c>
      <c r="Z7" s="17">
        <f t="shared" si="1"/>
        <v>5</v>
      </c>
      <c r="AA7" t="s">
        <v>43</v>
      </c>
      <c r="AB7">
        <v>2</v>
      </c>
    </row>
    <row r="8" spans="1:28">
      <c r="A8" s="6">
        <f t="shared" si="2"/>
        <v>6</v>
      </c>
      <c r="B8" s="23" t="s">
        <v>47</v>
      </c>
      <c r="C8" s="23" t="s">
        <v>28</v>
      </c>
      <c r="D8" s="23" t="s">
        <v>48</v>
      </c>
      <c r="E8" s="23" t="s">
        <v>49</v>
      </c>
      <c r="F8" s="23" t="s">
        <v>50</v>
      </c>
      <c r="G8" s="24">
        <v>84</v>
      </c>
      <c r="H8" s="10">
        <f t="shared" si="3"/>
        <v>5</v>
      </c>
      <c r="I8" s="14">
        <f t="shared" si="4"/>
        <v>0.807692307692308</v>
      </c>
      <c r="J8" s="25">
        <v>0.710821511052458</v>
      </c>
      <c r="Z8" s="17">
        <f t="shared" si="1"/>
        <v>6</v>
      </c>
      <c r="AA8" t="s">
        <v>51</v>
      </c>
      <c r="AB8">
        <v>1</v>
      </c>
    </row>
    <row r="9" spans="1:28">
      <c r="A9" s="6">
        <f t="shared" si="2"/>
        <v>7</v>
      </c>
      <c r="B9" s="23" t="s">
        <v>67</v>
      </c>
      <c r="C9" s="23" t="s">
        <v>28</v>
      </c>
      <c r="D9" s="23" t="s">
        <v>37</v>
      </c>
      <c r="E9" s="23" t="s">
        <v>24</v>
      </c>
      <c r="F9" s="23" t="s">
        <v>68</v>
      </c>
      <c r="G9" s="24">
        <v>83</v>
      </c>
      <c r="H9" s="10">
        <f t="shared" si="3"/>
        <v>7</v>
      </c>
      <c r="I9" s="14">
        <f t="shared" si="4"/>
        <v>0.730769230769231</v>
      </c>
      <c r="J9" s="25">
        <v>0.681458264599142</v>
      </c>
      <c r="Z9" s="17">
        <f t="shared" si="1"/>
        <v>7</v>
      </c>
      <c r="AA9" t="s">
        <v>34</v>
      </c>
      <c r="AB9">
        <v>1</v>
      </c>
    </row>
    <row r="10" spans="1:28">
      <c r="A10" s="6">
        <f t="shared" si="2"/>
        <v>8</v>
      </c>
      <c r="B10" s="23" t="s">
        <v>57</v>
      </c>
      <c r="C10" s="23" t="s">
        <v>28</v>
      </c>
      <c r="D10" s="23" t="s">
        <v>51</v>
      </c>
      <c r="E10" s="23" t="s">
        <v>23</v>
      </c>
      <c r="F10" s="23" t="s">
        <v>58</v>
      </c>
      <c r="G10" s="24">
        <v>79</v>
      </c>
      <c r="H10" s="10">
        <f t="shared" si="3"/>
        <v>8</v>
      </c>
      <c r="I10" s="14">
        <f t="shared" si="4"/>
        <v>0.692307692307692</v>
      </c>
      <c r="J10" s="25">
        <v>0.579346750247443</v>
      </c>
      <c r="Z10" s="17">
        <f t="shared" si="1"/>
        <v>8</v>
      </c>
      <c r="AA10" t="s">
        <v>53</v>
      </c>
      <c r="AB10">
        <v>1</v>
      </c>
    </row>
    <row r="11" spans="1:10">
      <c r="A11" s="6">
        <f t="shared" si="2"/>
        <v>9</v>
      </c>
      <c r="B11" s="23" t="s">
        <v>27</v>
      </c>
      <c r="C11" s="23" t="s">
        <v>28</v>
      </c>
      <c r="D11" s="23" t="s">
        <v>29</v>
      </c>
      <c r="E11" s="23" t="s">
        <v>23</v>
      </c>
      <c r="F11" s="23" t="s">
        <v>30</v>
      </c>
      <c r="G11" s="24">
        <v>79</v>
      </c>
      <c r="H11" s="10">
        <f t="shared" si="3"/>
        <v>8</v>
      </c>
      <c r="I11" s="14">
        <f t="shared" si="4"/>
        <v>0.692307692307692</v>
      </c>
      <c r="J11" s="25">
        <v>0.579346750247443</v>
      </c>
    </row>
    <row r="12" spans="1:10">
      <c r="A12" s="6">
        <f t="shared" si="2"/>
        <v>10</v>
      </c>
      <c r="B12" s="23" t="s">
        <v>33</v>
      </c>
      <c r="C12" s="23" t="s">
        <v>28</v>
      </c>
      <c r="D12" s="23" t="s">
        <v>34</v>
      </c>
      <c r="E12" s="23" t="s">
        <v>23</v>
      </c>
      <c r="F12" s="23" t="s">
        <v>35</v>
      </c>
      <c r="G12" s="24">
        <v>78</v>
      </c>
      <c r="H12" s="10">
        <f t="shared" si="3"/>
        <v>10</v>
      </c>
      <c r="I12" s="14">
        <f t="shared" si="4"/>
        <v>0.615384615384615</v>
      </c>
      <c r="J12" s="25">
        <v>0.545364566149786</v>
      </c>
    </row>
    <row r="13" spans="1:10">
      <c r="A13" s="6">
        <f t="shared" si="2"/>
        <v>11</v>
      </c>
      <c r="B13" s="23" t="s">
        <v>94</v>
      </c>
      <c r="C13" s="23" t="s">
        <v>28</v>
      </c>
      <c r="D13" s="23" t="s">
        <v>29</v>
      </c>
      <c r="E13" s="23" t="s">
        <v>23</v>
      </c>
      <c r="F13" s="23" t="s">
        <v>95</v>
      </c>
      <c r="G13" s="24">
        <v>76</v>
      </c>
      <c r="H13" s="10">
        <f t="shared" si="3"/>
        <v>11</v>
      </c>
      <c r="I13" s="14">
        <f t="shared" si="4"/>
        <v>0.576923076923077</v>
      </c>
      <c r="J13" s="25">
        <v>0.482349059716265</v>
      </c>
    </row>
    <row r="14" spans="1:10">
      <c r="A14" s="6">
        <f t="shared" si="2"/>
        <v>12</v>
      </c>
      <c r="B14" s="23" t="s">
        <v>52</v>
      </c>
      <c r="C14" s="23" t="s">
        <v>28</v>
      </c>
      <c r="D14" s="23" t="s">
        <v>53</v>
      </c>
      <c r="E14" s="23" t="s">
        <v>24</v>
      </c>
      <c r="F14" s="23" t="s">
        <v>54</v>
      </c>
      <c r="G14" s="24">
        <v>75</v>
      </c>
      <c r="H14" s="10">
        <f t="shared" si="3"/>
        <v>12</v>
      </c>
      <c r="I14" s="14">
        <f t="shared" si="4"/>
        <v>0.538461538461538</v>
      </c>
      <c r="J14" s="25">
        <v>0.44968657208842</v>
      </c>
    </row>
    <row r="15" spans="1:10">
      <c r="A15" s="6">
        <f t="shared" si="2"/>
        <v>13</v>
      </c>
      <c r="B15" s="23" t="s">
        <v>38</v>
      </c>
      <c r="C15" s="23" t="s">
        <v>28</v>
      </c>
      <c r="D15" s="23" t="s">
        <v>39</v>
      </c>
      <c r="E15" s="23" t="s">
        <v>23</v>
      </c>
      <c r="F15" s="23" t="s">
        <v>40</v>
      </c>
      <c r="G15" s="24">
        <v>75</v>
      </c>
      <c r="H15" s="10">
        <f t="shared" si="3"/>
        <v>12</v>
      </c>
      <c r="I15" s="14">
        <f t="shared" si="4"/>
        <v>0.538461538461538</v>
      </c>
      <c r="J15" s="25">
        <v>0.44968657208842</v>
      </c>
    </row>
    <row r="16" spans="1:10">
      <c r="A16" s="6">
        <f t="shared" si="2"/>
        <v>14</v>
      </c>
      <c r="B16" s="23" t="s">
        <v>96</v>
      </c>
      <c r="C16" s="23" t="s">
        <v>28</v>
      </c>
      <c r="D16" s="23" t="s">
        <v>32</v>
      </c>
      <c r="E16" s="23" t="s">
        <v>24</v>
      </c>
      <c r="F16" s="23" t="s">
        <v>97</v>
      </c>
      <c r="G16" s="24">
        <v>73</v>
      </c>
      <c r="H16" s="10">
        <f t="shared" si="3"/>
        <v>14</v>
      </c>
      <c r="I16" s="14">
        <f t="shared" si="4"/>
        <v>0.461538461538462</v>
      </c>
      <c r="J16" s="25">
        <v>0.349059716265259</v>
      </c>
    </row>
    <row r="17" spans="1:10">
      <c r="A17" s="6">
        <f t="shared" ref="A17:A28" si="5">ROW()-2</f>
        <v>15</v>
      </c>
      <c r="B17" s="23" t="s">
        <v>79</v>
      </c>
      <c r="C17" s="23" t="s">
        <v>28</v>
      </c>
      <c r="D17" s="23" t="s">
        <v>32</v>
      </c>
      <c r="E17" s="23" t="s">
        <v>23</v>
      </c>
      <c r="F17" s="23" t="s">
        <v>80</v>
      </c>
      <c r="G17" s="24">
        <v>73</v>
      </c>
      <c r="H17" s="10">
        <f t="shared" si="3"/>
        <v>14</v>
      </c>
      <c r="I17" s="14">
        <f t="shared" si="4"/>
        <v>0.461538461538462</v>
      </c>
      <c r="J17" s="25">
        <v>0.349059716265259</v>
      </c>
    </row>
    <row r="18" spans="1:10">
      <c r="A18" s="6">
        <f t="shared" si="5"/>
        <v>16</v>
      </c>
      <c r="B18" s="23" t="s">
        <v>98</v>
      </c>
      <c r="C18" s="23" t="s">
        <v>28</v>
      </c>
      <c r="D18" s="23" t="s">
        <v>43</v>
      </c>
      <c r="E18" s="23" t="s">
        <v>23</v>
      </c>
      <c r="F18" s="23" t="s">
        <v>99</v>
      </c>
      <c r="G18" s="24">
        <v>73</v>
      </c>
      <c r="H18" s="10">
        <f t="shared" si="3"/>
        <v>14</v>
      </c>
      <c r="I18" s="14">
        <f t="shared" si="4"/>
        <v>0.461538461538462</v>
      </c>
      <c r="J18" s="25">
        <v>0.349059716265259</v>
      </c>
    </row>
    <row r="19" spans="1:10">
      <c r="A19" s="6">
        <f t="shared" si="5"/>
        <v>17</v>
      </c>
      <c r="B19" s="23" t="s">
        <v>65</v>
      </c>
      <c r="C19" s="23" t="s">
        <v>28</v>
      </c>
      <c r="D19" s="23" t="s">
        <v>37</v>
      </c>
      <c r="E19" s="23" t="s">
        <v>24</v>
      </c>
      <c r="F19" s="23" t="s">
        <v>66</v>
      </c>
      <c r="G19" s="24">
        <v>72</v>
      </c>
      <c r="H19" s="10">
        <f t="shared" si="3"/>
        <v>17</v>
      </c>
      <c r="I19" s="14">
        <f t="shared" si="4"/>
        <v>0.346153846153846</v>
      </c>
      <c r="J19" s="25">
        <v>0.312438139227978</v>
      </c>
    </row>
    <row r="20" spans="1:10">
      <c r="A20" s="6">
        <f t="shared" si="5"/>
        <v>18</v>
      </c>
      <c r="B20" s="23" t="s">
        <v>69</v>
      </c>
      <c r="C20" s="23" t="s">
        <v>28</v>
      </c>
      <c r="D20" s="23" t="s">
        <v>32</v>
      </c>
      <c r="E20" s="23" t="s">
        <v>23</v>
      </c>
      <c r="F20" s="23" t="s">
        <v>70</v>
      </c>
      <c r="G20" s="24">
        <v>72</v>
      </c>
      <c r="H20" s="10">
        <f t="shared" si="3"/>
        <v>17</v>
      </c>
      <c r="I20" s="14">
        <f t="shared" si="4"/>
        <v>0.346153846153846</v>
      </c>
      <c r="J20" s="25">
        <v>0.312438139227978</v>
      </c>
    </row>
    <row r="21" spans="1:10">
      <c r="A21" s="6">
        <f t="shared" si="5"/>
        <v>19</v>
      </c>
      <c r="B21" s="23" t="s">
        <v>100</v>
      </c>
      <c r="C21" s="23" t="s">
        <v>28</v>
      </c>
      <c r="D21" s="23" t="s">
        <v>101</v>
      </c>
      <c r="E21" s="23" t="s">
        <v>23</v>
      </c>
      <c r="F21" s="23" t="s">
        <v>102</v>
      </c>
      <c r="G21" s="24">
        <v>69</v>
      </c>
      <c r="H21" s="10">
        <f t="shared" si="3"/>
        <v>19</v>
      </c>
      <c r="I21" s="14">
        <f t="shared" si="4"/>
        <v>0.269230769230769</v>
      </c>
      <c r="J21" s="25">
        <v>0.20273837017486</v>
      </c>
    </row>
    <row r="22" spans="1:10">
      <c r="A22" s="6">
        <f t="shared" si="5"/>
        <v>20</v>
      </c>
      <c r="B22" s="23" t="s">
        <v>55</v>
      </c>
      <c r="C22" s="23" t="s">
        <v>28</v>
      </c>
      <c r="D22" s="23" t="s">
        <v>32</v>
      </c>
      <c r="E22" s="23" t="s">
        <v>24</v>
      </c>
      <c r="F22" s="23" t="s">
        <v>56</v>
      </c>
      <c r="G22" s="24">
        <v>68</v>
      </c>
      <c r="H22" s="10">
        <f t="shared" si="3"/>
        <v>20</v>
      </c>
      <c r="I22" s="14">
        <f t="shared" si="4"/>
        <v>0.230769230769231</v>
      </c>
      <c r="J22" s="25">
        <v>0.17073573078192</v>
      </c>
    </row>
    <row r="23" spans="1:10">
      <c r="A23" s="6">
        <f t="shared" si="5"/>
        <v>21</v>
      </c>
      <c r="B23" s="23" t="s">
        <v>73</v>
      </c>
      <c r="C23" s="23" t="s">
        <v>28</v>
      </c>
      <c r="D23" s="23" t="s">
        <v>32</v>
      </c>
      <c r="E23" s="23" t="s">
        <v>24</v>
      </c>
      <c r="F23" s="23" t="s">
        <v>74</v>
      </c>
      <c r="G23" s="24">
        <v>67</v>
      </c>
      <c r="H23" s="10">
        <f t="shared" si="3"/>
        <v>21</v>
      </c>
      <c r="I23" s="14">
        <f t="shared" si="4"/>
        <v>0.192307692307692</v>
      </c>
      <c r="J23" s="25">
        <v>0.14252721873969</v>
      </c>
    </row>
    <row r="24" spans="1:10">
      <c r="A24" s="6">
        <f t="shared" si="5"/>
        <v>22</v>
      </c>
      <c r="B24" s="23" t="s">
        <v>103</v>
      </c>
      <c r="C24" s="23" t="s">
        <v>28</v>
      </c>
      <c r="D24" s="23" t="s">
        <v>39</v>
      </c>
      <c r="E24" s="23" t="s">
        <v>23</v>
      </c>
      <c r="F24" s="23" t="s">
        <v>104</v>
      </c>
      <c r="G24" s="24">
        <v>66</v>
      </c>
      <c r="H24" s="10">
        <f t="shared" si="3"/>
        <v>22</v>
      </c>
      <c r="I24" s="14">
        <f t="shared" si="4"/>
        <v>0.153846153846154</v>
      </c>
      <c r="J24" s="25">
        <v>0.120092378752887</v>
      </c>
    </row>
    <row r="25" spans="1:10">
      <c r="A25" s="6">
        <f t="shared" si="5"/>
        <v>23</v>
      </c>
      <c r="B25" s="23" t="s">
        <v>105</v>
      </c>
      <c r="C25" s="23" t="s">
        <v>28</v>
      </c>
      <c r="D25" s="23" t="s">
        <v>46</v>
      </c>
      <c r="E25" s="23" t="s">
        <v>23</v>
      </c>
      <c r="F25" s="23" t="s">
        <v>106</v>
      </c>
      <c r="G25" s="24">
        <v>63</v>
      </c>
      <c r="H25" s="10">
        <f t="shared" si="3"/>
        <v>23</v>
      </c>
      <c r="I25" s="14">
        <f t="shared" si="4"/>
        <v>0.115384615384615</v>
      </c>
      <c r="J25" s="25">
        <v>0.0757175849554602</v>
      </c>
    </row>
    <row r="26" spans="1:10">
      <c r="A26" s="6">
        <f t="shared" si="5"/>
        <v>24</v>
      </c>
      <c r="B26" s="23" t="s">
        <v>81</v>
      </c>
      <c r="C26" s="23" t="s">
        <v>28</v>
      </c>
      <c r="D26" s="23" t="s">
        <v>61</v>
      </c>
      <c r="E26" s="23" t="s">
        <v>23</v>
      </c>
      <c r="F26" s="23" t="s">
        <v>82</v>
      </c>
      <c r="G26" s="24">
        <v>62</v>
      </c>
      <c r="H26" s="10">
        <f t="shared" si="3"/>
        <v>24</v>
      </c>
      <c r="I26" s="14">
        <f t="shared" si="4"/>
        <v>0.0769230769230769</v>
      </c>
      <c r="J26" s="25">
        <v>0.0643352029033323</v>
      </c>
    </row>
    <row r="27" spans="1:10">
      <c r="A27" s="6">
        <f t="shared" si="5"/>
        <v>25</v>
      </c>
      <c r="B27" s="23" t="s">
        <v>85</v>
      </c>
      <c r="C27" s="23" t="s">
        <v>28</v>
      </c>
      <c r="D27" s="23" t="s">
        <v>32</v>
      </c>
      <c r="E27" s="23" t="s">
        <v>23</v>
      </c>
      <c r="F27" s="23" t="s">
        <v>86</v>
      </c>
      <c r="G27" s="24">
        <v>59</v>
      </c>
      <c r="H27" s="10">
        <f t="shared" si="3"/>
        <v>25</v>
      </c>
      <c r="I27" s="14">
        <f t="shared" si="4"/>
        <v>0.0384615384615384</v>
      </c>
      <c r="J27" s="25">
        <v>0.0362916529198284</v>
      </c>
    </row>
    <row r="28" spans="1:10">
      <c r="A28" s="6">
        <f t="shared" si="5"/>
        <v>26</v>
      </c>
      <c r="B28" s="23" t="s">
        <v>71</v>
      </c>
      <c r="C28" s="23" t="s">
        <v>28</v>
      </c>
      <c r="D28" s="23" t="s">
        <v>46</v>
      </c>
      <c r="E28" s="23" t="s">
        <v>23</v>
      </c>
      <c r="F28" s="23" t="s">
        <v>72</v>
      </c>
      <c r="G28" s="24">
        <v>55</v>
      </c>
      <c r="H28" s="10">
        <f t="shared" si="3"/>
        <v>26</v>
      </c>
      <c r="I28" s="14">
        <f t="shared" si="4"/>
        <v>0</v>
      </c>
      <c r="J28" s="25">
        <v>0.012372154404487</v>
      </c>
    </row>
  </sheetData>
  <autoFilter ref="A1:J28">
    <extLst/>
  </autoFilter>
  <sortState ref="Z3:AB28">
    <sortCondition ref="AB3" descending="1"/>
  </sortState>
  <mergeCells count="5">
    <mergeCell ref="A1:J1"/>
    <mergeCell ref="L1:M1"/>
    <mergeCell ref="O1:T1"/>
    <mergeCell ref="V1:X1"/>
    <mergeCell ref="Z1:A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"/>
  <sheetViews>
    <sheetView tabSelected="1" workbookViewId="0">
      <selection activeCell="A2" sqref="A2"/>
    </sheetView>
  </sheetViews>
  <sheetFormatPr defaultColWidth="8.73076923076923" defaultRowHeight="16.8"/>
  <cols>
    <col min="9" max="9" width="9.54807692307692"/>
  </cols>
  <sheetData>
    <row r="1" s="1" customFormat="1" ht="30" customHeight="1" spans="1:28">
      <c r="A1" s="3" t="s">
        <v>107</v>
      </c>
      <c r="B1" s="4"/>
      <c r="C1" s="4"/>
      <c r="D1" s="4"/>
      <c r="E1" s="4"/>
      <c r="F1" s="4"/>
      <c r="G1" s="4"/>
      <c r="H1" s="4"/>
      <c r="I1" s="11"/>
      <c r="J1" s="11"/>
      <c r="L1" s="3" t="s">
        <v>1</v>
      </c>
      <c r="M1" s="4"/>
      <c r="O1" s="5" t="s">
        <v>2</v>
      </c>
      <c r="P1" s="5"/>
      <c r="Q1" s="5"/>
      <c r="R1" s="5"/>
      <c r="S1" s="5"/>
      <c r="T1" s="5"/>
      <c r="V1" s="5" t="s">
        <v>3</v>
      </c>
      <c r="W1" s="5"/>
      <c r="X1" s="5"/>
      <c r="Z1" s="5" t="s">
        <v>4</v>
      </c>
      <c r="AA1" s="5"/>
      <c r="AB1" s="5"/>
    </row>
    <row r="2" s="2" customFormat="1" ht="30" customHeight="1" spans="1:28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8" t="s">
        <v>11</v>
      </c>
      <c r="H2" s="8" t="s">
        <v>12</v>
      </c>
      <c r="I2" s="12" t="s">
        <v>13</v>
      </c>
      <c r="J2" s="12" t="s">
        <v>14</v>
      </c>
      <c r="L2" s="13" t="s">
        <v>15</v>
      </c>
      <c r="M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  <c r="V2" s="13" t="s">
        <v>23</v>
      </c>
      <c r="W2" s="13" t="s">
        <v>24</v>
      </c>
      <c r="X2" s="13" t="s">
        <v>25</v>
      </c>
      <c r="Z2" s="5" t="s">
        <v>5</v>
      </c>
      <c r="AA2" s="5" t="s">
        <v>8</v>
      </c>
      <c r="AB2" s="5" t="s">
        <v>26</v>
      </c>
    </row>
    <row r="3" s="1" customFormat="1" spans="1:28">
      <c r="A3" s="6">
        <f t="shared" ref="A3:A9" si="0">ROW()-2</f>
        <v>1</v>
      </c>
      <c r="B3" s="7" t="s">
        <v>108</v>
      </c>
      <c r="C3" s="7" t="s">
        <v>28</v>
      </c>
      <c r="D3" s="7" t="s">
        <v>37</v>
      </c>
      <c r="E3" s="7" t="s">
        <v>24</v>
      </c>
      <c r="F3" s="7" t="s">
        <v>109</v>
      </c>
      <c r="G3" s="9">
        <v>84</v>
      </c>
      <c r="H3" s="22">
        <f>RANK(G3,G$2:G$965,0)</f>
        <v>1</v>
      </c>
      <c r="I3" s="14">
        <f t="shared" ref="I3:I9" si="1">1-(H3/7)</f>
        <v>0.857142857142857</v>
      </c>
      <c r="J3" s="15">
        <v>0.992738589211618</v>
      </c>
      <c r="L3" s="16" t="s">
        <v>31</v>
      </c>
      <c r="M3" s="17">
        <f>COUNTIF(G:G,"&gt;=80")</f>
        <v>1</v>
      </c>
      <c r="O3" s="18">
        <v>92</v>
      </c>
      <c r="P3" s="19">
        <v>7</v>
      </c>
      <c r="Q3" s="20">
        <f>1-(M6/P3)</f>
        <v>0.857142857142857</v>
      </c>
      <c r="R3" s="21">
        <f>AVERAGE(G:G)</f>
        <v>69.2857142857143</v>
      </c>
      <c r="S3" s="19">
        <f>MAX(G:G)</f>
        <v>84</v>
      </c>
      <c r="T3" s="19">
        <f>MIN(G:G)</f>
        <v>58</v>
      </c>
      <c r="V3" s="1">
        <v>0</v>
      </c>
      <c r="W3" s="1">
        <v>7</v>
      </c>
      <c r="X3" s="1">
        <f>COUNTIF(F:F,"20级")</f>
        <v>0</v>
      </c>
      <c r="Z3" s="17">
        <f>ROW()-2</f>
        <v>1</v>
      </c>
      <c r="AA3" t="s">
        <v>37</v>
      </c>
      <c r="AB3">
        <v>3</v>
      </c>
    </row>
    <row r="4" s="1" customFormat="1" spans="1:28">
      <c r="A4" s="6">
        <f t="shared" si="0"/>
        <v>2</v>
      </c>
      <c r="B4" s="7" t="s">
        <v>110</v>
      </c>
      <c r="C4" s="7" t="s">
        <v>28</v>
      </c>
      <c r="D4" s="7" t="s">
        <v>111</v>
      </c>
      <c r="E4" s="7" t="s">
        <v>112</v>
      </c>
      <c r="F4" s="7" t="s">
        <v>113</v>
      </c>
      <c r="G4" s="9">
        <v>76</v>
      </c>
      <c r="H4" s="22">
        <f t="shared" ref="H4:H9" si="2">RANK(G4,G$2:G$965,0)</f>
        <v>2</v>
      </c>
      <c r="I4" s="14">
        <f t="shared" si="1"/>
        <v>0.714285714285714</v>
      </c>
      <c r="J4" s="15">
        <v>0.87551867219917</v>
      </c>
      <c r="L4" s="16" t="s">
        <v>36</v>
      </c>
      <c r="M4" s="17">
        <f>COUNTIF(G:G,"&gt;=70")-COUNTIF(G:G,"&gt;=80")</f>
        <v>2</v>
      </c>
      <c r="Z4" s="17">
        <f>ROW()-2</f>
        <v>2</v>
      </c>
      <c r="AA4" t="s">
        <v>32</v>
      </c>
      <c r="AB4">
        <v>3</v>
      </c>
    </row>
    <row r="5" s="1" customFormat="1" spans="1:28">
      <c r="A5" s="6">
        <f t="shared" si="0"/>
        <v>3</v>
      </c>
      <c r="B5" s="7" t="s">
        <v>114</v>
      </c>
      <c r="C5" s="7" t="s">
        <v>28</v>
      </c>
      <c r="D5" s="7" t="s">
        <v>32</v>
      </c>
      <c r="E5" s="7" t="s">
        <v>24</v>
      </c>
      <c r="F5" s="7" t="s">
        <v>115</v>
      </c>
      <c r="G5" s="9">
        <v>72</v>
      </c>
      <c r="H5" s="22">
        <f t="shared" si="2"/>
        <v>3</v>
      </c>
      <c r="I5" s="14">
        <f t="shared" si="1"/>
        <v>0.571428571428571</v>
      </c>
      <c r="J5" s="15">
        <v>0.769709543568465</v>
      </c>
      <c r="L5" s="16" t="s">
        <v>41</v>
      </c>
      <c r="M5" s="17">
        <f>COUNTIF(G:G,"&gt;=60")-COUNTIF(G:G,"&gt;=70")</f>
        <v>3</v>
      </c>
      <c r="Z5" s="17">
        <f>ROW()-2</f>
        <v>3</v>
      </c>
      <c r="AA5" t="s">
        <v>116</v>
      </c>
      <c r="AB5">
        <v>1</v>
      </c>
    </row>
    <row r="6" s="1" customFormat="1" spans="1:28">
      <c r="A6" s="6">
        <f t="shared" si="0"/>
        <v>4</v>
      </c>
      <c r="B6" s="7" t="s">
        <v>117</v>
      </c>
      <c r="C6" s="7" t="s">
        <v>28</v>
      </c>
      <c r="D6" s="7" t="s">
        <v>32</v>
      </c>
      <c r="E6" s="7" t="s">
        <v>24</v>
      </c>
      <c r="F6" s="7" t="s">
        <v>118</v>
      </c>
      <c r="G6" s="9">
        <v>67</v>
      </c>
      <c r="H6" s="22">
        <f t="shared" si="2"/>
        <v>4</v>
      </c>
      <c r="I6" s="14">
        <f t="shared" si="1"/>
        <v>0.428571428571429</v>
      </c>
      <c r="J6" s="15">
        <v>0.577800829875519</v>
      </c>
      <c r="L6" s="16" t="s">
        <v>45</v>
      </c>
      <c r="M6" s="17">
        <f>COUNTIF(G:G,"&lt;=59")</f>
        <v>1</v>
      </c>
      <c r="Z6"/>
      <c r="AA6"/>
      <c r="AB6"/>
    </row>
    <row r="7" spans="1:10">
      <c r="A7" s="6">
        <f t="shared" si="0"/>
        <v>5</v>
      </c>
      <c r="B7" s="7" t="s">
        <v>119</v>
      </c>
      <c r="C7" s="7" t="s">
        <v>28</v>
      </c>
      <c r="D7" s="7" t="s">
        <v>116</v>
      </c>
      <c r="E7" s="7" t="s">
        <v>24</v>
      </c>
      <c r="F7" s="7" t="s">
        <v>120</v>
      </c>
      <c r="G7" s="9">
        <v>66</v>
      </c>
      <c r="H7" s="22">
        <f t="shared" si="2"/>
        <v>5</v>
      </c>
      <c r="I7" s="14">
        <f t="shared" si="1"/>
        <v>0.285714285714286</v>
      </c>
      <c r="J7" s="15">
        <v>0.530082987551867</v>
      </c>
    </row>
    <row r="8" spans="1:10">
      <c r="A8" s="6">
        <f t="shared" si="0"/>
        <v>6</v>
      </c>
      <c r="B8" s="7" t="s">
        <v>121</v>
      </c>
      <c r="C8" s="7" t="s">
        <v>28</v>
      </c>
      <c r="D8" s="7" t="s">
        <v>37</v>
      </c>
      <c r="E8" s="7" t="s">
        <v>24</v>
      </c>
      <c r="F8" s="7" t="s">
        <v>122</v>
      </c>
      <c r="G8" s="9">
        <v>62</v>
      </c>
      <c r="H8" s="22">
        <f t="shared" si="2"/>
        <v>6</v>
      </c>
      <c r="I8" s="14">
        <f t="shared" si="1"/>
        <v>0.142857142857143</v>
      </c>
      <c r="J8" s="15">
        <v>0.312240663900415</v>
      </c>
    </row>
    <row r="9" spans="1:10">
      <c r="A9" s="6">
        <f t="shared" si="0"/>
        <v>7</v>
      </c>
      <c r="B9" s="7" t="s">
        <v>123</v>
      </c>
      <c r="C9" s="7" t="s">
        <v>28</v>
      </c>
      <c r="D9" s="7" t="s">
        <v>32</v>
      </c>
      <c r="E9" s="7" t="s">
        <v>24</v>
      </c>
      <c r="F9" s="7" t="s">
        <v>124</v>
      </c>
      <c r="G9" s="9">
        <v>58</v>
      </c>
      <c r="H9" s="22">
        <f t="shared" si="2"/>
        <v>7</v>
      </c>
      <c r="I9" s="14">
        <f t="shared" si="1"/>
        <v>0</v>
      </c>
      <c r="J9" s="15">
        <v>0.181535269709544</v>
      </c>
    </row>
  </sheetData>
  <autoFilter ref="A1:J9">
    <extLst/>
  </autoFilter>
  <mergeCells count="5">
    <mergeCell ref="A1:J1"/>
    <mergeCell ref="L1:M1"/>
    <mergeCell ref="O1:T1"/>
    <mergeCell ref="V1:X1"/>
    <mergeCell ref="Z1:AB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2" sqref="A2"/>
    </sheetView>
  </sheetViews>
  <sheetFormatPr defaultColWidth="8.73076923076923" defaultRowHeight="16.8"/>
  <sheetData>
    <row r="1" s="1" customFormat="1" ht="30" customHeight="1" spans="1:28">
      <c r="A1" s="3" t="s">
        <v>125</v>
      </c>
      <c r="B1" s="4"/>
      <c r="C1" s="4"/>
      <c r="D1" s="4"/>
      <c r="E1" s="4"/>
      <c r="F1" s="4"/>
      <c r="G1" s="4"/>
      <c r="H1" s="4"/>
      <c r="I1" s="11"/>
      <c r="J1" s="11"/>
      <c r="L1" s="3" t="s">
        <v>1</v>
      </c>
      <c r="M1" s="4"/>
      <c r="O1" s="5" t="s">
        <v>2</v>
      </c>
      <c r="P1" s="5"/>
      <c r="Q1" s="5"/>
      <c r="R1" s="5"/>
      <c r="S1" s="5"/>
      <c r="T1" s="5"/>
      <c r="V1" s="5" t="s">
        <v>3</v>
      </c>
      <c r="W1" s="5"/>
      <c r="X1" s="5"/>
      <c r="Z1" s="5" t="s">
        <v>4</v>
      </c>
      <c r="AA1" s="5"/>
      <c r="AB1" s="5"/>
    </row>
    <row r="2" s="2" customFormat="1" ht="30" customHeight="1" spans="1:28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8" t="s">
        <v>11</v>
      </c>
      <c r="H2" s="8" t="s">
        <v>12</v>
      </c>
      <c r="I2" s="12" t="s">
        <v>13</v>
      </c>
      <c r="J2" s="12" t="s">
        <v>14</v>
      </c>
      <c r="L2" s="13" t="s">
        <v>15</v>
      </c>
      <c r="M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  <c r="V2" s="13" t="s">
        <v>23</v>
      </c>
      <c r="W2" s="13" t="s">
        <v>24</v>
      </c>
      <c r="X2" s="13" t="s">
        <v>25</v>
      </c>
      <c r="Z2" s="5" t="s">
        <v>5</v>
      </c>
      <c r="AA2" s="5" t="s">
        <v>8</v>
      </c>
      <c r="AB2" s="5" t="s">
        <v>26</v>
      </c>
    </row>
    <row r="3" s="1" customFormat="1" spans="1:28">
      <c r="A3" s="6">
        <f t="shared" ref="A3:A10" si="0">ROW()-2</f>
        <v>1</v>
      </c>
      <c r="B3" s="7" t="s">
        <v>119</v>
      </c>
      <c r="C3" s="7" t="s">
        <v>28</v>
      </c>
      <c r="D3" s="7" t="s">
        <v>116</v>
      </c>
      <c r="E3" s="7" t="s">
        <v>24</v>
      </c>
      <c r="F3" s="7" t="s">
        <v>120</v>
      </c>
      <c r="G3" s="9">
        <v>83</v>
      </c>
      <c r="H3" s="10">
        <f>RANK(G3,G$1:G$25,0)</f>
        <v>1</v>
      </c>
      <c r="I3" s="14">
        <f t="shared" ref="I3:I10" si="1">1-(H3/8)</f>
        <v>0.875</v>
      </c>
      <c r="J3" s="15">
        <v>0.826175869120654</v>
      </c>
      <c r="L3" s="16" t="s">
        <v>31</v>
      </c>
      <c r="M3" s="17">
        <f>COUNTIF(G:G,"&gt;=80")</f>
        <v>1</v>
      </c>
      <c r="O3" s="18">
        <v>92</v>
      </c>
      <c r="P3" s="19">
        <v>8</v>
      </c>
      <c r="Q3" s="20">
        <f>1-(M6/P3)</f>
        <v>1</v>
      </c>
      <c r="R3" s="21">
        <f>AVERAGE(G:G)</f>
        <v>72.375</v>
      </c>
      <c r="S3" s="19">
        <f>MAX(G:G)</f>
        <v>83</v>
      </c>
      <c r="T3" s="19">
        <f>MIN(G:G)</f>
        <v>65</v>
      </c>
      <c r="V3" s="1">
        <v>0</v>
      </c>
      <c r="W3" s="1">
        <v>8</v>
      </c>
      <c r="X3" s="1">
        <f>COUNTIF(F:F,"20级")</f>
        <v>0</v>
      </c>
      <c r="Z3" s="17">
        <f>ROW()-2</f>
        <v>1</v>
      </c>
      <c r="AA3" t="s">
        <v>37</v>
      </c>
      <c r="AB3">
        <v>4</v>
      </c>
    </row>
    <row r="4" s="1" customFormat="1" spans="1:28">
      <c r="A4" s="6">
        <f t="shared" si="0"/>
        <v>2</v>
      </c>
      <c r="B4" s="7" t="s">
        <v>121</v>
      </c>
      <c r="C4" s="7" t="s">
        <v>28</v>
      </c>
      <c r="D4" s="7" t="s">
        <v>37</v>
      </c>
      <c r="E4" s="7" t="s">
        <v>24</v>
      </c>
      <c r="F4" s="7" t="s">
        <v>122</v>
      </c>
      <c r="G4" s="9">
        <v>77</v>
      </c>
      <c r="H4" s="10">
        <f>RANK(G4,G$1:G$25,0)</f>
        <v>2</v>
      </c>
      <c r="I4" s="14">
        <f t="shared" si="1"/>
        <v>0.75</v>
      </c>
      <c r="J4" s="15">
        <v>0.595092024539877</v>
      </c>
      <c r="L4" s="16" t="s">
        <v>36</v>
      </c>
      <c r="M4" s="17">
        <f>COUNTIF(G:G,"&gt;=70")-COUNTIF(G:G,"&gt;=80")</f>
        <v>5</v>
      </c>
      <c r="Z4" s="17">
        <f>ROW()-2</f>
        <v>2</v>
      </c>
      <c r="AA4" t="s">
        <v>32</v>
      </c>
      <c r="AB4">
        <v>3</v>
      </c>
    </row>
    <row r="5" s="1" customFormat="1" spans="1:28">
      <c r="A5" s="6">
        <f t="shared" si="0"/>
        <v>3</v>
      </c>
      <c r="B5" s="7" t="s">
        <v>108</v>
      </c>
      <c r="C5" s="7" t="s">
        <v>28</v>
      </c>
      <c r="D5" s="7" t="s">
        <v>37</v>
      </c>
      <c r="E5" s="7" t="s">
        <v>24</v>
      </c>
      <c r="F5" s="7" t="s">
        <v>109</v>
      </c>
      <c r="G5" s="9">
        <v>72</v>
      </c>
      <c r="H5" s="10">
        <f>RANK(G5,G$1:G$25,0)</f>
        <v>3</v>
      </c>
      <c r="I5" s="14">
        <f t="shared" si="1"/>
        <v>0.625</v>
      </c>
      <c r="J5" s="15">
        <v>0.43558282208589</v>
      </c>
      <c r="L5" s="16" t="s">
        <v>41</v>
      </c>
      <c r="M5" s="17">
        <f>COUNTIF(G:G,"&gt;=60")-COUNTIF(G:G,"&gt;=70")</f>
        <v>2</v>
      </c>
      <c r="Z5" s="17">
        <f>ROW()-2</f>
        <v>3</v>
      </c>
      <c r="AA5" t="s">
        <v>116</v>
      </c>
      <c r="AB5">
        <v>1</v>
      </c>
    </row>
    <row r="6" s="1" customFormat="1" spans="1:28">
      <c r="A6" s="6">
        <f t="shared" si="0"/>
        <v>4</v>
      </c>
      <c r="B6" s="7" t="s">
        <v>117</v>
      </c>
      <c r="C6" s="7" t="s">
        <v>28</v>
      </c>
      <c r="D6" s="7" t="s">
        <v>32</v>
      </c>
      <c r="E6" s="7" t="s">
        <v>24</v>
      </c>
      <c r="F6" s="7" t="s">
        <v>118</v>
      </c>
      <c r="G6" s="9">
        <v>72</v>
      </c>
      <c r="H6" s="10">
        <f>RANK(G6,G$1:G$25,0)</f>
        <v>3</v>
      </c>
      <c r="I6" s="14">
        <f t="shared" si="1"/>
        <v>0.625</v>
      </c>
      <c r="J6" s="15">
        <v>0.43558282208589</v>
      </c>
      <c r="L6" s="16" t="s">
        <v>45</v>
      </c>
      <c r="M6" s="17">
        <f>COUNTIF(G:G,"&lt;=59")</f>
        <v>0</v>
      </c>
      <c r="Z6"/>
      <c r="AA6"/>
      <c r="AB6"/>
    </row>
    <row r="7" spans="1:10">
      <c r="A7" s="6">
        <f t="shared" si="0"/>
        <v>5</v>
      </c>
      <c r="B7" s="7" t="s">
        <v>114</v>
      </c>
      <c r="C7" s="7" t="s">
        <v>28</v>
      </c>
      <c r="D7" s="7" t="s">
        <v>32</v>
      </c>
      <c r="E7" s="7" t="s">
        <v>24</v>
      </c>
      <c r="F7" s="7" t="s">
        <v>115</v>
      </c>
      <c r="G7" s="9">
        <v>72</v>
      </c>
      <c r="H7" s="10">
        <f>RANK(G7,G$1:G$25,0)</f>
        <v>3</v>
      </c>
      <c r="I7" s="14">
        <f t="shared" si="1"/>
        <v>0.625</v>
      </c>
      <c r="J7" s="15">
        <v>0.43558282208589</v>
      </c>
    </row>
    <row r="8" spans="1:10">
      <c r="A8" s="6">
        <f t="shared" si="0"/>
        <v>6</v>
      </c>
      <c r="B8" s="7" t="s">
        <v>110</v>
      </c>
      <c r="C8" s="7" t="s">
        <v>28</v>
      </c>
      <c r="D8" s="7" t="s">
        <v>111</v>
      </c>
      <c r="E8" s="7" t="s">
        <v>112</v>
      </c>
      <c r="F8" s="7" t="s">
        <v>113</v>
      </c>
      <c r="G8" s="9">
        <v>71</v>
      </c>
      <c r="H8" s="10">
        <f>RANK(G8,G$1:G$25,0)</f>
        <v>6</v>
      </c>
      <c r="I8" s="14">
        <f t="shared" si="1"/>
        <v>0.25</v>
      </c>
      <c r="J8" s="15">
        <v>0.401840490797546</v>
      </c>
    </row>
    <row r="9" spans="1:10">
      <c r="A9" s="6">
        <f t="shared" si="0"/>
        <v>7</v>
      </c>
      <c r="B9" s="7" t="s">
        <v>123</v>
      </c>
      <c r="C9" s="7" t="s">
        <v>28</v>
      </c>
      <c r="D9" s="7" t="s">
        <v>32</v>
      </c>
      <c r="E9" s="7" t="s">
        <v>24</v>
      </c>
      <c r="F9" s="7" t="s">
        <v>124</v>
      </c>
      <c r="G9" s="9">
        <v>67</v>
      </c>
      <c r="H9" s="10">
        <f>RANK(G9,G$1:G$25,0)</f>
        <v>7</v>
      </c>
      <c r="I9" s="14">
        <f t="shared" si="1"/>
        <v>0.125</v>
      </c>
      <c r="J9" s="15">
        <v>0.224948875255624</v>
      </c>
    </row>
    <row r="10" spans="1:10">
      <c r="A10" s="6">
        <f t="shared" si="0"/>
        <v>8</v>
      </c>
      <c r="B10" s="7" t="s">
        <v>89</v>
      </c>
      <c r="C10" s="7" t="s">
        <v>28</v>
      </c>
      <c r="D10" s="7" t="s">
        <v>37</v>
      </c>
      <c r="E10" s="7" t="s">
        <v>24</v>
      </c>
      <c r="F10" s="7" t="s">
        <v>90</v>
      </c>
      <c r="G10" s="9">
        <v>65</v>
      </c>
      <c r="H10" s="10">
        <f>RANK(G10,G$1:G$25,0)</f>
        <v>8</v>
      </c>
      <c r="I10" s="14">
        <f t="shared" si="1"/>
        <v>0</v>
      </c>
      <c r="J10" s="15">
        <v>0.165644171779141</v>
      </c>
    </row>
  </sheetData>
  <autoFilter ref="A1:J10">
    <extLst/>
  </autoFilter>
  <mergeCells count="5">
    <mergeCell ref="A1:J1"/>
    <mergeCell ref="L1:M1"/>
    <mergeCell ref="O1:T1"/>
    <mergeCell ref="V1:X1"/>
    <mergeCell ref="Z1:A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四级写作</vt:lpstr>
      <vt:lpstr>四级翻译</vt:lpstr>
      <vt:lpstr>六级写作</vt:lpstr>
      <vt:lpstr>六级翻译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燕</cp:lastModifiedBy>
  <dcterms:created xsi:type="dcterms:W3CDTF">2022-06-15T17:05:00Z</dcterms:created>
  <dcterms:modified xsi:type="dcterms:W3CDTF">2022-06-21T11:58:57Z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F22A8A13D2635F170142B16280D57197</vt:lpwstr>
  </property>
  <property fmtid="{D5CDD505-2E9C-101B-9397-08002B2CF9AE}" pid="3" name="KSOProductBuildVer">
    <vt:lpwstr>2052-4.2.2.6882</vt:lpwstr>
  </property>
</Properties>
</file>